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3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'3кв'!$A$1:$E$48</definedName>
    <definedName name="_xlnm.Print_Area" localSheetId="3">'4кв'!$A$1:$E$50</definedName>
    <definedName name="_xlnm.Print_Area" localSheetId="4">отчет!$A$1:$C$44</definedName>
  </definedNames>
  <calcPr calcId="152511"/>
</workbook>
</file>

<file path=xl/calcChain.xml><?xml version="1.0" encoding="utf-8"?>
<calcChain xmlns="http://schemas.openxmlformats.org/spreadsheetml/2006/main">
  <c r="C23" i="27" l="1"/>
  <c r="E31" i="26"/>
  <c r="E29" i="26"/>
  <c r="C26" i="27" l="1"/>
  <c r="C24" i="27" s="1"/>
  <c r="C27" i="27"/>
  <c r="C21" i="27"/>
  <c r="C16" i="27"/>
  <c r="C17" i="27"/>
  <c r="C18" i="27"/>
  <c r="C19" i="27"/>
  <c r="C20" i="27"/>
  <c r="C22" i="27"/>
  <c r="C12" i="27"/>
  <c r="C13" i="27" s="1"/>
  <c r="C6" i="27"/>
  <c r="C35" i="27"/>
  <c r="E22" i="26" l="1"/>
  <c r="E21" i="26"/>
  <c r="B49" i="26" l="1"/>
  <c r="E27" i="24" l="1"/>
  <c r="E29" i="24"/>
  <c r="E22" i="25" l="1"/>
  <c r="E21" i="25"/>
  <c r="E22" i="24"/>
  <c r="E21" i="24"/>
  <c r="E29" i="25" l="1"/>
  <c r="B47" i="25" s="1"/>
  <c r="E31" i="24"/>
  <c r="B49" i="24" s="1"/>
  <c r="E22" i="23"/>
  <c r="E21" i="23"/>
  <c r="E30" i="23" s="1"/>
  <c r="C15" i="27" l="1"/>
  <c r="C29" i="27" s="1"/>
  <c r="C30" i="27" s="1"/>
  <c r="B48" i="23"/>
  <c r="B49" i="23" l="1"/>
  <c r="B46" i="24" s="1"/>
  <c r="B50" i="24" s="1"/>
  <c r="B44" i="25" s="1"/>
  <c r="B48" i="25" s="1"/>
  <c r="B46" i="26" s="1"/>
  <c r="B50" i="26" s="1"/>
  <c r="D30" i="27" s="1"/>
</calcChain>
</file>

<file path=xl/sharedStrings.xml><?xml version="1.0" encoding="utf-8"?>
<sst xmlns="http://schemas.openxmlformats.org/spreadsheetml/2006/main" count="313" uniqueCount="111">
  <si>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</si>
  <si>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</si>
  <si>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</si>
  <si>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</si>
  <si>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</si>
  <si>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</si>
  <si>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</si>
  <si>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</si>
  <si>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</si>
  <si>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</si>
  <si>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</si>
  <si>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</si>
  <si>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</si>
  <si>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</si>
  <si>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</si>
  <si>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</si>
  <si>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</si>
  <si>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</si>
  <si>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</si>
  <si>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</si>
  <si>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</si>
  <si>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</si>
  <si>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</si>
  <si>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</si>
  <si>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</si>
  <si>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</si>
  <si>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</si>
  <si>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</si>
  <si>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</si>
  <si>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</si>
  <si>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</si>
  <si>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</si>
  <si>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</si>
  <si>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</si>
  <si>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</si>
  <si>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</si>
  <si>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</si>
  <si>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</si>
  <si>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</si>
  <si>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>г. Россошь, ул. Лизы Чайкиной, д. 1а/1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</si>
  <si>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</si>
  <si>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>Sдома=3456,2м2 (среднее кол-во заселенных квартир 3015,7м2)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</si>
  <si>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29,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01.07.2022 г.</t>
    </r>
  </si>
  <si>
    <t>за 1 квартал 2023 года</t>
  </si>
  <si>
    <t>"31" 03 2023 г.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</si>
  <si>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Пегина Владимира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</si>
  <si>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</si>
  <si>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</si>
  <si>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</si>
  <si>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Пегина В.</t>
    </r>
  </si>
  <si>
    <t xml:space="preserve">           2. Всего за период с "01" 01 2023 г. по "31" 03 2023 г. выполнено работ (оказано услуг) на общую сумму двести тринадцать тысяч шестьдесят восемь рублей 54 копейки.</t>
  </si>
  <si>
    <t>Предъявлено населению 205289,11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</si>
  <si>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</si>
  <si>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</si>
  <si>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</si>
  <si>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</si>
  <si>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</si>
  <si>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</si>
  <si>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покраска МАФ</t>
  </si>
  <si>
    <t>апрель</t>
  </si>
  <si>
    <t>ч/ч</t>
  </si>
  <si>
    <t xml:space="preserve">           2. Всего за период с "01" 04 2023 г. по "30" 06 2023 г. выполнено работ (оказано услуг) на общую сумму двести сорок четыре тысячи триста шесть рублей 53 копейки.</t>
  </si>
  <si>
    <t>Предъявлено населению 202674,87</t>
  </si>
  <si>
    <t>именуемый в дальнейшем "Заказчик", в лице Пегина Владимира</t>
  </si>
  <si>
    <t>именуемый в дальнейшем "Заказчик", в лице Ляхова Александра Анатольевича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</si>
  <si>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30,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28 от 18.09.2023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</si>
  <si>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Ляхова А.А.</t>
    </r>
  </si>
  <si>
    <t>Ремонт расходомера ПРЭМ-1шт</t>
  </si>
  <si>
    <t>Поверка ОПУ ТЭ (ВКТ7)</t>
  </si>
  <si>
    <t>Дератизация, дезинсекция</t>
  </si>
  <si>
    <t xml:space="preserve">           2. Всего за период с "01" 07 2023 г. по "30" 09 2023 г. выполнено работ (оказано услуг) на общую сумму двести двадцать восемь тысяч семьсот десять рублей 47 копеек.</t>
  </si>
  <si>
    <t>Предъявлено населению 243197,78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</si>
  <si>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</si>
  <si>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</si>
  <si>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</si>
  <si>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</si>
  <si>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</si>
  <si>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</si>
  <si>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</si>
  <si>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</si>
  <si>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</si>
  <si>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</si>
  <si>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Полив</t>
  </si>
  <si>
    <t>работы по договору, всего</t>
  </si>
  <si>
    <t xml:space="preserve">   * Поверка ОДПУ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</si>
  <si>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</si>
  <si>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</si>
  <si>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</si>
  <si>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</si>
  <si>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</si>
  <si>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</si>
  <si>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</si>
  <si>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</si>
  <si>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</si>
  <si>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</si>
  <si>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</si>
  <si>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за 4 квартал 2023 года</t>
  </si>
  <si>
    <t>31.12.2023 г.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</si>
  <si>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Ляхова Александра Анатольевича</t>
    </r>
  </si>
  <si>
    <t>4 квартал</t>
  </si>
  <si>
    <t xml:space="preserve">           2. Всего за период с "01" 10 2023 г. по "31" 12 2023 г. выполнено работ (оказано услуг) на общую сумму двести двадцать одна тысяча четыреста сорок девять рублей 26 копеек.</t>
  </si>
  <si>
    <t>Предъявлено населению 227788,17</t>
  </si>
  <si>
    <t>по ж.д. ул. Лизы Чайкиной, д. 1а/1</t>
  </si>
  <si>
    <t>Начислено всего 878949,93</t>
  </si>
  <si>
    <t>* холодная вода на СОИ - 6953,46</t>
  </si>
  <si>
    <t>* водоотведение на СОИ- 10886,03</t>
  </si>
  <si>
    <t>* электроэнергия на СОИ- 28910,85</t>
  </si>
  <si>
    <t xml:space="preserve">   * Ремонт расходомера ПРЭМ-1шт</t>
  </si>
  <si>
    <t>Замена участка стояка ГВС с подвала (кв 2,11)</t>
  </si>
  <si>
    <t>октябрь</t>
  </si>
  <si>
    <t>Непредвиденные работы 19,6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</si>
</sst>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11" fillId="0" borderId="4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4" fillId="0" borderId="6" xfId="0" applyFont="1" applyBorder="1" applyAlignment="1">
      <alignment vertical="center" wrapText="1"/>
    </xf>
    <xf numFmtId="43" fontId="0" fillId="0" borderId="0" xfId="0" applyNumberFormat="1"/>
    <xf numFmtId="0" fontId="4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11" fillId="0" borderId="8" xfId="0" applyFont="1" applyBorder="1" applyAlignment="1">
      <alignment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4" zoomScaleSheetLayoutView="100" workbookViewId="0">
      <selection activeCell="A28" sqref="A28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83" t="s">
        <v>10</v>
      </c>
      <c r="B1" s="83"/>
      <c r="C1" s="83"/>
      <c r="D1" s="83"/>
      <c r="E1" s="83"/>
    </row>
    <row r="2" spans="1:5" ht="40.5" customHeight="1" x14ac:dyDescent="0.25">
      <c r="A2" s="84" t="s">
        <v>11</v>
      </c>
      <c r="B2" s="85"/>
      <c r="C2" s="85"/>
      <c r="D2" s="85"/>
      <c r="E2" s="85"/>
    </row>
    <row r="3" spans="1:5" ht="15" customHeight="1" x14ac:dyDescent="0.25">
      <c r="A3" s="86" t="s">
        <v>43</v>
      </c>
      <c r="B3" s="86"/>
      <c r="C3" s="86"/>
      <c r="D3" s="86"/>
      <c r="E3" s="86"/>
    </row>
    <row r="4" spans="1:5" s="1" customFormat="1" ht="15.75" x14ac:dyDescent="0.25">
      <c r="A4" s="26" t="s">
        <v>12</v>
      </c>
      <c r="B4" s="27"/>
      <c r="C4" s="27"/>
      <c r="D4" s="87" t="s">
        <v>44</v>
      </c>
      <c r="E4" s="87"/>
    </row>
    <row r="5" spans="1:5" ht="15" customHeight="1" x14ac:dyDescent="0.25">
      <c r="A5" s="31"/>
      <c r="B5" s="27"/>
      <c r="C5" s="27"/>
      <c r="D5" s="27"/>
      <c r="E5" s="27"/>
    </row>
    <row r="6" spans="1:5" x14ac:dyDescent="0.25">
      <c r="A6" s="88" t="s">
        <v>39</v>
      </c>
      <c r="B6" s="88"/>
      <c r="C6" s="88"/>
      <c r="D6" s="88"/>
      <c r="E6" s="88"/>
    </row>
    <row r="7" spans="1:5" x14ac:dyDescent="0.25">
      <c r="A7" s="79" t="s">
        <v>0</v>
      </c>
      <c r="B7" s="79"/>
      <c r="C7" s="79"/>
      <c r="D7" s="79"/>
      <c r="E7" s="79"/>
    </row>
    <row r="8" spans="1:5" x14ac:dyDescent="0.25">
      <c r="A8" s="89" t="s">
        <v>45</v>
      </c>
      <c r="B8" s="89"/>
      <c r="C8" s="89"/>
      <c r="D8" s="89"/>
      <c r="E8" s="89"/>
    </row>
    <row r="9" spans="1:5" ht="27.75" customHeight="1" x14ac:dyDescent="0.25">
      <c r="A9" s="90" t="s">
        <v>13</v>
      </c>
      <c r="B9" s="91"/>
      <c r="C9" s="91"/>
      <c r="D9" s="91"/>
      <c r="E9" s="91"/>
    </row>
    <row r="10" spans="1:5" ht="27.75" customHeight="1" x14ac:dyDescent="0.25">
      <c r="A10" s="75" t="s">
        <v>42</v>
      </c>
      <c r="B10" s="75"/>
      <c r="C10" s="75"/>
      <c r="D10" s="75"/>
      <c r="E10" s="75"/>
    </row>
    <row r="11" spans="1:5" x14ac:dyDescent="0.25">
      <c r="A11" s="79" t="s">
        <v>14</v>
      </c>
      <c r="B11" s="80"/>
      <c r="C11" s="80"/>
      <c r="D11" s="80"/>
      <c r="E11" s="80"/>
    </row>
    <row r="12" spans="1:5" x14ac:dyDescent="0.25">
      <c r="A12" s="75" t="s">
        <v>21</v>
      </c>
      <c r="B12" s="75"/>
      <c r="C12" s="75"/>
      <c r="D12" s="75"/>
      <c r="E12" s="75"/>
    </row>
    <row r="13" spans="1:5" x14ac:dyDescent="0.25">
      <c r="A13" s="79" t="s">
        <v>1</v>
      </c>
      <c r="B13" s="80"/>
      <c r="C13" s="80"/>
      <c r="D13" s="80"/>
      <c r="E13" s="80"/>
    </row>
    <row r="14" spans="1:5" x14ac:dyDescent="0.25">
      <c r="A14" s="75" t="s">
        <v>46</v>
      </c>
      <c r="B14" s="75"/>
      <c r="C14" s="75"/>
      <c r="D14" s="75"/>
      <c r="E14" s="75"/>
    </row>
    <row r="15" spans="1:5" ht="15.75" customHeight="1" x14ac:dyDescent="0.25">
      <c r="A15" s="79" t="s">
        <v>15</v>
      </c>
      <c r="B15" s="80"/>
      <c r="C15" s="80"/>
      <c r="D15" s="80"/>
      <c r="E15" s="80"/>
    </row>
    <row r="16" spans="1:5" ht="29.25" customHeight="1" x14ac:dyDescent="0.25">
      <c r="A16" s="75" t="s">
        <v>16</v>
      </c>
      <c r="B16" s="75"/>
      <c r="C16" s="75"/>
      <c r="D16" s="75"/>
      <c r="E16" s="75"/>
    </row>
    <row r="17" spans="1:7" ht="62.25" customHeight="1" x14ac:dyDescent="0.25">
      <c r="A17" s="75" t="s">
        <v>40</v>
      </c>
      <c r="B17" s="75"/>
      <c r="C17" s="75"/>
      <c r="D17" s="75"/>
      <c r="E17" s="75"/>
    </row>
    <row r="18" spans="1:7" ht="32.25" customHeight="1" x14ac:dyDescent="0.25">
      <c r="A18" s="81" t="s">
        <v>31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2">
        <v>3015.7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35</v>
      </c>
      <c r="B21" s="8" t="s">
        <v>33</v>
      </c>
      <c r="C21" s="3" t="s">
        <v>3</v>
      </c>
      <c r="D21" s="3">
        <v>14.58</v>
      </c>
      <c r="E21" s="7">
        <f>D21*F19*G19</f>
        <v>131906.71799999999</v>
      </c>
    </row>
    <row r="22" spans="1:7" x14ac:dyDescent="0.25">
      <c r="A22" s="6" t="s">
        <v>34</v>
      </c>
      <c r="B22" s="8" t="s">
        <v>22</v>
      </c>
      <c r="C22" s="3" t="s">
        <v>3</v>
      </c>
      <c r="D22" s="3">
        <v>5.42</v>
      </c>
      <c r="E22" s="7">
        <f>D22*F19*G19</f>
        <v>49035.281999999999</v>
      </c>
    </row>
    <row r="23" spans="1:7" x14ac:dyDescent="0.25">
      <c r="A23" s="6" t="s">
        <v>69</v>
      </c>
      <c r="B23" s="8" t="s">
        <v>57</v>
      </c>
      <c r="C23" s="3" t="s">
        <v>25</v>
      </c>
      <c r="D23" s="3"/>
      <c r="E23" s="7">
        <v>0</v>
      </c>
    </row>
    <row r="24" spans="1:7" x14ac:dyDescent="0.25">
      <c r="A24" s="6" t="s">
        <v>36</v>
      </c>
      <c r="B24" s="8" t="s">
        <v>47</v>
      </c>
      <c r="C24" s="3" t="s">
        <v>25</v>
      </c>
      <c r="D24" s="3"/>
      <c r="E24" s="28">
        <v>0</v>
      </c>
    </row>
    <row r="25" spans="1:7" x14ac:dyDescent="0.25">
      <c r="A25" s="6" t="s">
        <v>37</v>
      </c>
      <c r="B25" s="8" t="s">
        <v>47</v>
      </c>
      <c r="C25" s="3" t="s">
        <v>25</v>
      </c>
      <c r="D25" s="3"/>
      <c r="E25" s="28">
        <v>7352.6</v>
      </c>
    </row>
    <row r="26" spans="1:7" x14ac:dyDescent="0.25">
      <c r="A26" s="6" t="s">
        <v>38</v>
      </c>
      <c r="B26" s="8" t="s">
        <v>47</v>
      </c>
      <c r="C26" s="3" t="s">
        <v>25</v>
      </c>
      <c r="D26" s="3"/>
      <c r="E26" s="28">
        <v>0</v>
      </c>
    </row>
    <row r="27" spans="1:7" x14ac:dyDescent="0.25">
      <c r="A27" s="6" t="s">
        <v>24</v>
      </c>
      <c r="B27" s="8" t="s">
        <v>47</v>
      </c>
      <c r="C27" s="3" t="s">
        <v>25</v>
      </c>
      <c r="D27" s="3"/>
      <c r="E27" s="7">
        <v>4157.9399999999996</v>
      </c>
    </row>
    <row r="28" spans="1:7" x14ac:dyDescent="0.25">
      <c r="A28" s="33" t="s">
        <v>67</v>
      </c>
      <c r="B28" s="8" t="s">
        <v>47</v>
      </c>
      <c r="C28" s="3" t="s">
        <v>25</v>
      </c>
      <c r="D28" s="3"/>
      <c r="E28" s="7">
        <v>20616</v>
      </c>
    </row>
    <row r="29" spans="1:7" x14ac:dyDescent="0.25">
      <c r="A29" s="29"/>
      <c r="B29" s="8"/>
      <c r="C29" s="3"/>
      <c r="D29" s="3"/>
      <c r="E29" s="7"/>
    </row>
    <row r="30" spans="1:7" s="13" customFormat="1" ht="14.25" x14ac:dyDescent="0.2">
      <c r="A30" s="9" t="s">
        <v>23</v>
      </c>
      <c r="B30" s="10"/>
      <c r="C30" s="11"/>
      <c r="D30" s="19"/>
      <c r="E30" s="12">
        <f>SUM(E21:E29)</f>
        <v>213068.54</v>
      </c>
    </row>
    <row r="31" spans="1:7" ht="34.5" customHeight="1" x14ac:dyDescent="0.25">
      <c r="A31" s="82" t="s">
        <v>50</v>
      </c>
      <c r="B31" s="82"/>
      <c r="C31" s="82"/>
      <c r="D31" s="82"/>
      <c r="E31" s="82"/>
      <c r="F31" s="22"/>
    </row>
    <row r="32" spans="1:7" ht="29.25" customHeight="1" x14ac:dyDescent="0.25">
      <c r="A32" s="75" t="s">
        <v>20</v>
      </c>
      <c r="B32" s="75"/>
      <c r="C32" s="75"/>
      <c r="D32" s="75"/>
      <c r="E32" s="75"/>
    </row>
    <row r="33" spans="1:8" x14ac:dyDescent="0.25">
      <c r="A33" s="75" t="s">
        <v>19</v>
      </c>
      <c r="B33" s="75"/>
      <c r="C33" s="75"/>
      <c r="D33" s="75"/>
      <c r="E33" s="75"/>
    </row>
    <row r="34" spans="1:8" ht="32.25" customHeight="1" x14ac:dyDescent="0.25">
      <c r="A34" s="75" t="s">
        <v>26</v>
      </c>
      <c r="B34" s="75"/>
      <c r="C34" s="75"/>
      <c r="D34" s="75"/>
      <c r="E34" s="75"/>
    </row>
    <row r="35" spans="1:8" x14ac:dyDescent="0.25">
      <c r="A35" s="75" t="s">
        <v>17</v>
      </c>
      <c r="B35" s="75"/>
      <c r="C35" s="75"/>
      <c r="D35" s="75"/>
      <c r="E35" s="75"/>
    </row>
    <row r="36" spans="1:8" x14ac:dyDescent="0.25">
      <c r="A36" s="78" t="s">
        <v>4</v>
      </c>
      <c r="B36" s="78"/>
      <c r="C36" s="78"/>
      <c r="D36" s="78"/>
      <c r="E36" s="78"/>
    </row>
    <row r="37" spans="1:8" x14ac:dyDescent="0.25">
      <c r="A37" s="75" t="s">
        <v>17</v>
      </c>
      <c r="B37" s="75"/>
      <c r="C37" s="75"/>
      <c r="D37" s="75"/>
      <c r="E37" s="75"/>
    </row>
    <row r="38" spans="1:8" x14ac:dyDescent="0.25">
      <c r="A38" s="76" t="s">
        <v>48</v>
      </c>
      <c r="B38" s="76"/>
      <c r="C38" s="76"/>
      <c r="D38" s="76"/>
      <c r="E38" s="4"/>
    </row>
    <row r="39" spans="1:8" x14ac:dyDescent="0.25">
      <c r="B39" s="77" t="s">
        <v>18</v>
      </c>
      <c r="C39" s="77"/>
      <c r="D39" s="77"/>
      <c r="E39" s="5" t="s">
        <v>5</v>
      </c>
    </row>
    <row r="40" spans="1:8" x14ac:dyDescent="0.25">
      <c r="A40" s="30"/>
      <c r="B40" s="30"/>
      <c r="C40" s="30"/>
      <c r="D40" s="20"/>
      <c r="E40" s="30"/>
    </row>
    <row r="41" spans="1:8" x14ac:dyDescent="0.25">
      <c r="A41" s="76" t="s">
        <v>49</v>
      </c>
      <c r="B41" s="76"/>
      <c r="C41" s="76"/>
      <c r="D41" s="76"/>
      <c r="E41" s="4"/>
    </row>
    <row r="42" spans="1:8" x14ac:dyDescent="0.25">
      <c r="B42" s="77" t="s">
        <v>18</v>
      </c>
      <c r="C42" s="77"/>
      <c r="D42" s="77"/>
      <c r="E42" s="5" t="s">
        <v>5</v>
      </c>
    </row>
    <row r="43" spans="1:8" x14ac:dyDescent="0.25">
      <c r="A43" s="2" t="s">
        <v>41</v>
      </c>
    </row>
    <row r="44" spans="1:8" x14ac:dyDescent="0.25">
      <c r="A44" s="13" t="s">
        <v>27</v>
      </c>
    </row>
    <row r="45" spans="1:8" x14ac:dyDescent="0.25">
      <c r="A45" s="2" t="s">
        <v>32</v>
      </c>
      <c r="B45" s="14">
        <v>-39939.160000000003</v>
      </c>
    </row>
    <row r="46" spans="1:8" ht="31.5" x14ac:dyDescent="0.25">
      <c r="A46" s="23" t="s">
        <v>51</v>
      </c>
      <c r="B46" s="15"/>
      <c r="H46" s="17"/>
    </row>
    <row r="47" spans="1:8" x14ac:dyDescent="0.25">
      <c r="A47" s="2" t="s">
        <v>28</v>
      </c>
      <c r="B47" s="15">
        <v>188287.55</v>
      </c>
      <c r="D47" s="2"/>
    </row>
    <row r="48" spans="1:8" ht="30" x14ac:dyDescent="0.25">
      <c r="A48" s="32" t="s">
        <v>30</v>
      </c>
      <c r="B48" s="15">
        <f>E30</f>
        <v>213068.54</v>
      </c>
      <c r="D48" s="2"/>
    </row>
    <row r="49" spans="1:2" x14ac:dyDescent="0.25">
      <c r="A49" s="16" t="s">
        <v>29</v>
      </c>
      <c r="B49" s="24">
        <f>B45+B47-B48</f>
        <v>-64720.150000000023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19:E19"/>
    <mergeCell ref="A31:E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E27" sqref="E27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83" t="s">
        <v>10</v>
      </c>
      <c r="B1" s="83"/>
      <c r="C1" s="83"/>
      <c r="D1" s="83"/>
      <c r="E1" s="83"/>
    </row>
    <row r="2" spans="1:5" ht="40.5" customHeight="1" x14ac:dyDescent="0.25">
      <c r="A2" s="84" t="s">
        <v>11</v>
      </c>
      <c r="B2" s="85"/>
      <c r="C2" s="85"/>
      <c r="D2" s="85"/>
      <c r="E2" s="85"/>
    </row>
    <row r="3" spans="1:5" ht="15" customHeight="1" x14ac:dyDescent="0.25">
      <c r="A3" s="86" t="s">
        <v>52</v>
      </c>
      <c r="B3" s="86"/>
      <c r="C3" s="86"/>
      <c r="D3" s="86"/>
      <c r="E3" s="86"/>
    </row>
    <row r="4" spans="1:5" s="1" customFormat="1" ht="15.75" x14ac:dyDescent="0.25">
      <c r="A4" s="26" t="s">
        <v>12</v>
      </c>
      <c r="B4" s="27"/>
      <c r="C4" s="27"/>
      <c r="D4" s="87" t="s">
        <v>53</v>
      </c>
      <c r="E4" s="87"/>
    </row>
    <row r="5" spans="1:5" ht="15" customHeight="1" x14ac:dyDescent="0.25">
      <c r="A5" s="35"/>
      <c r="B5" s="27"/>
      <c r="C5" s="27"/>
      <c r="D5" s="27"/>
      <c r="E5" s="27"/>
    </row>
    <row r="6" spans="1:5" x14ac:dyDescent="0.25">
      <c r="A6" s="88" t="s">
        <v>39</v>
      </c>
      <c r="B6" s="88"/>
      <c r="C6" s="88"/>
      <c r="D6" s="88"/>
      <c r="E6" s="88"/>
    </row>
    <row r="7" spans="1:5" x14ac:dyDescent="0.25">
      <c r="A7" s="79" t="s">
        <v>0</v>
      </c>
      <c r="B7" s="79"/>
      <c r="C7" s="79"/>
      <c r="D7" s="79"/>
      <c r="E7" s="79"/>
    </row>
    <row r="8" spans="1:5" x14ac:dyDescent="0.25">
      <c r="A8" s="89" t="s">
        <v>63</v>
      </c>
      <c r="B8" s="89"/>
      <c r="C8" s="89"/>
      <c r="D8" s="89"/>
      <c r="E8" s="89"/>
    </row>
    <row r="9" spans="1:5" ht="27.75" customHeight="1" x14ac:dyDescent="0.25">
      <c r="A9" s="90" t="s">
        <v>13</v>
      </c>
      <c r="B9" s="91"/>
      <c r="C9" s="91"/>
      <c r="D9" s="91"/>
      <c r="E9" s="91"/>
    </row>
    <row r="10" spans="1:5" ht="27.75" customHeight="1" x14ac:dyDescent="0.25">
      <c r="A10" s="75" t="s">
        <v>42</v>
      </c>
      <c r="B10" s="75"/>
      <c r="C10" s="75"/>
      <c r="D10" s="75"/>
      <c r="E10" s="75"/>
    </row>
    <row r="11" spans="1:5" x14ac:dyDescent="0.25">
      <c r="A11" s="79" t="s">
        <v>14</v>
      </c>
      <c r="B11" s="80"/>
      <c r="C11" s="80"/>
      <c r="D11" s="80"/>
      <c r="E11" s="80"/>
    </row>
    <row r="12" spans="1:5" x14ac:dyDescent="0.25">
      <c r="A12" s="75" t="s">
        <v>21</v>
      </c>
      <c r="B12" s="75"/>
      <c r="C12" s="75"/>
      <c r="D12" s="75"/>
      <c r="E12" s="75"/>
    </row>
    <row r="13" spans="1:5" x14ac:dyDescent="0.25">
      <c r="A13" s="79" t="s">
        <v>1</v>
      </c>
      <c r="B13" s="80"/>
      <c r="C13" s="80"/>
      <c r="D13" s="80"/>
      <c r="E13" s="80"/>
    </row>
    <row r="14" spans="1:5" x14ac:dyDescent="0.25">
      <c r="A14" s="75" t="s">
        <v>46</v>
      </c>
      <c r="B14" s="75"/>
      <c r="C14" s="75"/>
      <c r="D14" s="75"/>
      <c r="E14" s="75"/>
    </row>
    <row r="15" spans="1:5" ht="15.75" customHeight="1" x14ac:dyDescent="0.25">
      <c r="A15" s="79" t="s">
        <v>15</v>
      </c>
      <c r="B15" s="80"/>
      <c r="C15" s="80"/>
      <c r="D15" s="80"/>
      <c r="E15" s="80"/>
    </row>
    <row r="16" spans="1:5" ht="29.25" customHeight="1" x14ac:dyDescent="0.25">
      <c r="A16" s="75" t="s">
        <v>16</v>
      </c>
      <c r="B16" s="75"/>
      <c r="C16" s="75"/>
      <c r="D16" s="75"/>
      <c r="E16" s="75"/>
    </row>
    <row r="17" spans="1:7" ht="62.25" customHeight="1" x14ac:dyDescent="0.25">
      <c r="A17" s="75" t="s">
        <v>40</v>
      </c>
      <c r="B17" s="75"/>
      <c r="C17" s="75"/>
      <c r="D17" s="75"/>
      <c r="E17" s="75"/>
    </row>
    <row r="18" spans="1:7" ht="32.25" customHeight="1" x14ac:dyDescent="0.25">
      <c r="A18" s="81" t="s">
        <v>31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2">
        <v>3015.7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35</v>
      </c>
      <c r="B21" s="8" t="s">
        <v>33</v>
      </c>
      <c r="C21" s="3" t="s">
        <v>3</v>
      </c>
      <c r="D21" s="3">
        <v>14.58</v>
      </c>
      <c r="E21" s="7">
        <f>D21*F19*G19</f>
        <v>131906.71799999999</v>
      </c>
    </row>
    <row r="22" spans="1:7" x14ac:dyDescent="0.25">
      <c r="A22" s="6" t="s">
        <v>34</v>
      </c>
      <c r="B22" s="8" t="s">
        <v>22</v>
      </c>
      <c r="C22" s="3" t="s">
        <v>3</v>
      </c>
      <c r="D22" s="3">
        <v>5.42</v>
      </c>
      <c r="E22" s="7">
        <f>D22*F19*G19</f>
        <v>49035.281999999999</v>
      </c>
    </row>
    <row r="23" spans="1:7" x14ac:dyDescent="0.25">
      <c r="A23" s="6" t="s">
        <v>69</v>
      </c>
      <c r="B23" s="8" t="s">
        <v>57</v>
      </c>
      <c r="C23" s="3" t="s">
        <v>25</v>
      </c>
      <c r="D23" s="3"/>
      <c r="E23" s="7">
        <v>0</v>
      </c>
    </row>
    <row r="24" spans="1:7" x14ac:dyDescent="0.25">
      <c r="A24" s="6" t="s">
        <v>36</v>
      </c>
      <c r="B24" s="8" t="s">
        <v>54</v>
      </c>
      <c r="C24" s="3" t="s">
        <v>25</v>
      </c>
      <c r="D24" s="3"/>
      <c r="E24" s="28">
        <v>0</v>
      </c>
    </row>
    <row r="25" spans="1:7" x14ac:dyDescent="0.25">
      <c r="A25" s="6" t="s">
        <v>37</v>
      </c>
      <c r="B25" s="8" t="s">
        <v>54</v>
      </c>
      <c r="C25" s="3" t="s">
        <v>25</v>
      </c>
      <c r="D25" s="3"/>
      <c r="E25" s="28">
        <v>7415.65</v>
      </c>
    </row>
    <row r="26" spans="1:7" x14ac:dyDescent="0.25">
      <c r="A26" s="6" t="s">
        <v>38</v>
      </c>
      <c r="B26" s="8" t="s">
        <v>54</v>
      </c>
      <c r="C26" s="3" t="s">
        <v>25</v>
      </c>
      <c r="D26" s="3"/>
      <c r="E26" s="28">
        <v>0</v>
      </c>
    </row>
    <row r="27" spans="1:7" x14ac:dyDescent="0.25">
      <c r="A27" s="6" t="s">
        <v>24</v>
      </c>
      <c r="B27" s="8" t="s">
        <v>54</v>
      </c>
      <c r="C27" s="3" t="s">
        <v>25</v>
      </c>
      <c r="D27" s="3"/>
      <c r="E27" s="7">
        <f>2009.9+7353.56</f>
        <v>9363.4600000000009</v>
      </c>
    </row>
    <row r="28" spans="1:7" x14ac:dyDescent="0.25">
      <c r="A28" s="33" t="s">
        <v>68</v>
      </c>
      <c r="B28" s="8" t="s">
        <v>54</v>
      </c>
      <c r="C28" s="3" t="s">
        <v>25</v>
      </c>
      <c r="D28" s="3"/>
      <c r="E28" s="7">
        <v>4488.3999999999996</v>
      </c>
    </row>
    <row r="29" spans="1:7" x14ac:dyDescent="0.25">
      <c r="A29" s="38" t="s">
        <v>58</v>
      </c>
      <c r="B29" s="8" t="s">
        <v>59</v>
      </c>
      <c r="C29" s="3" t="s">
        <v>60</v>
      </c>
      <c r="D29" s="3">
        <v>11.6</v>
      </c>
      <c r="E29" s="7">
        <f>D29*235.95</f>
        <v>2737.02</v>
      </c>
    </row>
    <row r="30" spans="1:7" x14ac:dyDescent="0.25">
      <c r="A30" s="37"/>
      <c r="B30" s="8"/>
      <c r="C30" s="3"/>
      <c r="D30" s="3"/>
      <c r="E30" s="7"/>
    </row>
    <row r="31" spans="1:7" s="13" customFormat="1" ht="14.25" x14ac:dyDescent="0.2">
      <c r="A31" s="9" t="s">
        <v>23</v>
      </c>
      <c r="B31" s="10"/>
      <c r="C31" s="11"/>
      <c r="D31" s="19"/>
      <c r="E31" s="12">
        <f>SUM(E21:E30)</f>
        <v>204946.52999999997</v>
      </c>
    </row>
    <row r="32" spans="1:7" ht="34.5" customHeight="1" x14ac:dyDescent="0.25">
      <c r="A32" s="82" t="s">
        <v>61</v>
      </c>
      <c r="B32" s="82"/>
      <c r="C32" s="82"/>
      <c r="D32" s="82"/>
      <c r="E32" s="82"/>
      <c r="F32" s="22"/>
    </row>
    <row r="33" spans="1:8" ht="29.25" customHeight="1" x14ac:dyDescent="0.25">
      <c r="A33" s="75" t="s">
        <v>20</v>
      </c>
      <c r="B33" s="75"/>
      <c r="C33" s="75"/>
      <c r="D33" s="75"/>
      <c r="E33" s="75"/>
    </row>
    <row r="34" spans="1:8" x14ac:dyDescent="0.25">
      <c r="A34" s="75" t="s">
        <v>19</v>
      </c>
      <c r="B34" s="75"/>
      <c r="C34" s="75"/>
      <c r="D34" s="75"/>
      <c r="E34" s="75"/>
    </row>
    <row r="35" spans="1:8" ht="32.25" customHeight="1" x14ac:dyDescent="0.25">
      <c r="A35" s="75" t="s">
        <v>26</v>
      </c>
      <c r="B35" s="75"/>
      <c r="C35" s="75"/>
      <c r="D35" s="75"/>
      <c r="E35" s="75"/>
    </row>
    <row r="36" spans="1:8" x14ac:dyDescent="0.25">
      <c r="A36" s="75" t="s">
        <v>17</v>
      </c>
      <c r="B36" s="75"/>
      <c r="C36" s="75"/>
      <c r="D36" s="75"/>
      <c r="E36" s="75"/>
    </row>
    <row r="37" spans="1:8" x14ac:dyDescent="0.25">
      <c r="A37" s="78" t="s">
        <v>4</v>
      </c>
      <c r="B37" s="78"/>
      <c r="C37" s="78"/>
      <c r="D37" s="78"/>
      <c r="E37" s="78"/>
    </row>
    <row r="38" spans="1:8" x14ac:dyDescent="0.25">
      <c r="A38" s="75" t="s">
        <v>17</v>
      </c>
      <c r="B38" s="75"/>
      <c r="C38" s="75"/>
      <c r="D38" s="75"/>
      <c r="E38" s="75"/>
    </row>
    <row r="39" spans="1:8" x14ac:dyDescent="0.25">
      <c r="A39" s="76" t="s">
        <v>48</v>
      </c>
      <c r="B39" s="76"/>
      <c r="C39" s="76"/>
      <c r="D39" s="76"/>
      <c r="E39" s="4"/>
    </row>
    <row r="40" spans="1:8" x14ac:dyDescent="0.25">
      <c r="B40" s="77" t="s">
        <v>18</v>
      </c>
      <c r="C40" s="77"/>
      <c r="D40" s="77"/>
      <c r="E40" s="5" t="s">
        <v>5</v>
      </c>
    </row>
    <row r="41" spans="1:8" x14ac:dyDescent="0.25">
      <c r="A41" s="34"/>
      <c r="B41" s="34"/>
      <c r="C41" s="34"/>
      <c r="D41" s="20"/>
      <c r="E41" s="34"/>
    </row>
    <row r="42" spans="1:8" x14ac:dyDescent="0.25">
      <c r="A42" s="76" t="s">
        <v>49</v>
      </c>
      <c r="B42" s="76"/>
      <c r="C42" s="76"/>
      <c r="D42" s="76"/>
      <c r="E42" s="4"/>
    </row>
    <row r="43" spans="1:8" x14ac:dyDescent="0.25">
      <c r="B43" s="77" t="s">
        <v>18</v>
      </c>
      <c r="C43" s="77"/>
      <c r="D43" s="77"/>
      <c r="E43" s="5" t="s">
        <v>5</v>
      </c>
    </row>
    <row r="44" spans="1:8" x14ac:dyDescent="0.25">
      <c r="A44" s="2" t="s">
        <v>41</v>
      </c>
    </row>
    <row r="45" spans="1:8" x14ac:dyDescent="0.25">
      <c r="A45" s="13" t="s">
        <v>27</v>
      </c>
    </row>
    <row r="46" spans="1:8" x14ac:dyDescent="0.25">
      <c r="A46" s="2" t="s">
        <v>32</v>
      </c>
      <c r="B46" s="14">
        <f>'1кв'!B49</f>
        <v>-64720.150000000023</v>
      </c>
    </row>
    <row r="47" spans="1:8" ht="31.5" x14ac:dyDescent="0.25">
      <c r="A47" s="23" t="s">
        <v>62</v>
      </c>
      <c r="B47" s="15"/>
      <c r="H47" s="17"/>
    </row>
    <row r="48" spans="1:8" x14ac:dyDescent="0.25">
      <c r="A48" s="2" t="s">
        <v>28</v>
      </c>
      <c r="B48" s="15">
        <v>199895.24</v>
      </c>
      <c r="D48" s="2"/>
    </row>
    <row r="49" spans="1:4" ht="30" x14ac:dyDescent="0.25">
      <c r="A49" s="36" t="s">
        <v>30</v>
      </c>
      <c r="B49" s="15">
        <f>E31</f>
        <v>204946.52999999997</v>
      </c>
      <c r="D49" s="2"/>
    </row>
    <row r="50" spans="1:4" x14ac:dyDescent="0.25">
      <c r="A50" s="16" t="s">
        <v>29</v>
      </c>
      <c r="B50" s="24">
        <f>B46+B48-B49</f>
        <v>-69771.44</v>
      </c>
    </row>
  </sheetData>
  <mergeCells count="29">
    <mergeCell ref="A38:E38"/>
    <mergeCell ref="A39:D39"/>
    <mergeCell ref="B40:D40"/>
    <mergeCell ref="A42:D42"/>
    <mergeCell ref="B43:D43"/>
    <mergeCell ref="A37:E37"/>
    <mergeCell ref="A14:E14"/>
    <mergeCell ref="A15:E15"/>
    <mergeCell ref="A16:E16"/>
    <mergeCell ref="A17:E17"/>
    <mergeCell ref="A18:E18"/>
    <mergeCell ref="A19:E19"/>
    <mergeCell ref="A32:E32"/>
    <mergeCell ref="A33:E33"/>
    <mergeCell ref="A34:E34"/>
    <mergeCell ref="A35:E35"/>
    <mergeCell ref="A36:E36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8" zoomScaleSheetLayoutView="100" workbookViewId="0">
      <selection activeCell="A23" sqref="A23:XFD23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83" t="s">
        <v>10</v>
      </c>
      <c r="B1" s="83"/>
      <c r="C1" s="83"/>
      <c r="D1" s="83"/>
      <c r="E1" s="83"/>
    </row>
    <row r="2" spans="1:5" ht="40.5" customHeight="1" x14ac:dyDescent="0.25">
      <c r="A2" s="84" t="s">
        <v>11</v>
      </c>
      <c r="B2" s="85"/>
      <c r="C2" s="85"/>
      <c r="D2" s="85"/>
      <c r="E2" s="85"/>
    </row>
    <row r="3" spans="1:5" ht="15" customHeight="1" x14ac:dyDescent="0.25">
      <c r="A3" s="86" t="s">
        <v>55</v>
      </c>
      <c r="B3" s="86"/>
      <c r="C3" s="86"/>
      <c r="D3" s="86"/>
      <c r="E3" s="86"/>
    </row>
    <row r="4" spans="1:5" s="1" customFormat="1" ht="15.75" x14ac:dyDescent="0.25">
      <c r="A4" s="26" t="s">
        <v>12</v>
      </c>
      <c r="B4" s="27"/>
      <c r="C4" s="27"/>
      <c r="D4" s="87" t="s">
        <v>56</v>
      </c>
      <c r="E4" s="87"/>
    </row>
    <row r="5" spans="1:5" ht="15" customHeight="1" x14ac:dyDescent="0.25">
      <c r="A5" s="35"/>
      <c r="B5" s="27"/>
      <c r="C5" s="27"/>
      <c r="D5" s="27"/>
      <c r="E5" s="27"/>
    </row>
    <row r="6" spans="1:5" x14ac:dyDescent="0.25">
      <c r="A6" s="88" t="s">
        <v>39</v>
      </c>
      <c r="B6" s="88"/>
      <c r="C6" s="88"/>
      <c r="D6" s="88"/>
      <c r="E6" s="88"/>
    </row>
    <row r="7" spans="1:5" x14ac:dyDescent="0.25">
      <c r="A7" s="79" t="s">
        <v>0</v>
      </c>
      <c r="B7" s="79"/>
      <c r="C7" s="79"/>
      <c r="D7" s="79"/>
      <c r="E7" s="79"/>
    </row>
    <row r="8" spans="1:5" x14ac:dyDescent="0.25">
      <c r="A8" s="89" t="s">
        <v>64</v>
      </c>
      <c r="B8" s="89"/>
      <c r="C8" s="89"/>
      <c r="D8" s="89"/>
      <c r="E8" s="89"/>
    </row>
    <row r="9" spans="1:5" ht="27.75" customHeight="1" x14ac:dyDescent="0.25">
      <c r="A9" s="90" t="s">
        <v>13</v>
      </c>
      <c r="B9" s="91"/>
      <c r="C9" s="91"/>
      <c r="D9" s="91"/>
      <c r="E9" s="91"/>
    </row>
    <row r="10" spans="1:5" ht="27.75" customHeight="1" x14ac:dyDescent="0.25">
      <c r="A10" s="75" t="s">
        <v>65</v>
      </c>
      <c r="B10" s="75"/>
      <c r="C10" s="75"/>
      <c r="D10" s="75"/>
      <c r="E10" s="75"/>
    </row>
    <row r="11" spans="1:5" x14ac:dyDescent="0.25">
      <c r="A11" s="79" t="s">
        <v>14</v>
      </c>
      <c r="B11" s="80"/>
      <c r="C11" s="80"/>
      <c r="D11" s="80"/>
      <c r="E11" s="80"/>
    </row>
    <row r="12" spans="1:5" x14ac:dyDescent="0.25">
      <c r="A12" s="75" t="s">
        <v>21</v>
      </c>
      <c r="B12" s="75"/>
      <c r="C12" s="75"/>
      <c r="D12" s="75"/>
      <c r="E12" s="75"/>
    </row>
    <row r="13" spans="1:5" x14ac:dyDescent="0.25">
      <c r="A13" s="79" t="s">
        <v>1</v>
      </c>
      <c r="B13" s="80"/>
      <c r="C13" s="80"/>
      <c r="D13" s="80"/>
      <c r="E13" s="80"/>
    </row>
    <row r="14" spans="1:5" x14ac:dyDescent="0.25">
      <c r="A14" s="75" t="s">
        <v>46</v>
      </c>
      <c r="B14" s="75"/>
      <c r="C14" s="75"/>
      <c r="D14" s="75"/>
      <c r="E14" s="75"/>
    </row>
    <row r="15" spans="1:5" ht="15.75" customHeight="1" x14ac:dyDescent="0.25">
      <c r="A15" s="79" t="s">
        <v>15</v>
      </c>
      <c r="B15" s="80"/>
      <c r="C15" s="80"/>
      <c r="D15" s="80"/>
      <c r="E15" s="80"/>
    </row>
    <row r="16" spans="1:5" ht="29.25" customHeight="1" x14ac:dyDescent="0.25">
      <c r="A16" s="75" t="s">
        <v>16</v>
      </c>
      <c r="B16" s="75"/>
      <c r="C16" s="75"/>
      <c r="D16" s="75"/>
      <c r="E16" s="75"/>
    </row>
    <row r="17" spans="1:7" ht="62.25" customHeight="1" x14ac:dyDescent="0.25">
      <c r="A17" s="75" t="s">
        <v>40</v>
      </c>
      <c r="B17" s="75"/>
      <c r="C17" s="75"/>
      <c r="D17" s="75"/>
      <c r="E17" s="75"/>
    </row>
    <row r="18" spans="1:7" ht="32.25" customHeight="1" x14ac:dyDescent="0.25">
      <c r="A18" s="81" t="s">
        <v>31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2">
        <v>3015.7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35</v>
      </c>
      <c r="B21" s="8" t="s">
        <v>33</v>
      </c>
      <c r="C21" s="3" t="s">
        <v>3</v>
      </c>
      <c r="D21" s="3">
        <v>16.309999999999999</v>
      </c>
      <c r="E21" s="7">
        <f>D21*F19*G19</f>
        <v>147558.201</v>
      </c>
    </row>
    <row r="22" spans="1:7" x14ac:dyDescent="0.25">
      <c r="A22" s="6" t="s">
        <v>34</v>
      </c>
      <c r="B22" s="8" t="s">
        <v>22</v>
      </c>
      <c r="C22" s="3" t="s">
        <v>3</v>
      </c>
      <c r="D22" s="3">
        <v>6.06</v>
      </c>
      <c r="E22" s="7">
        <f>D22*F19*G19</f>
        <v>54825.425999999992</v>
      </c>
    </row>
    <row r="23" spans="1:7" x14ac:dyDescent="0.25">
      <c r="A23" s="6" t="s">
        <v>69</v>
      </c>
      <c r="B23" s="8" t="s">
        <v>57</v>
      </c>
      <c r="C23" s="3" t="s">
        <v>25</v>
      </c>
      <c r="D23" s="3"/>
      <c r="E23" s="7">
        <v>634.67999999999995</v>
      </c>
    </row>
    <row r="24" spans="1:7" x14ac:dyDescent="0.25">
      <c r="A24" s="6" t="s">
        <v>36</v>
      </c>
      <c r="B24" s="8" t="s">
        <v>57</v>
      </c>
      <c r="C24" s="3" t="s">
        <v>25</v>
      </c>
      <c r="D24" s="3"/>
      <c r="E24" s="28">
        <v>6953.46</v>
      </c>
    </row>
    <row r="25" spans="1:7" x14ac:dyDescent="0.25">
      <c r="A25" s="6" t="s">
        <v>37</v>
      </c>
      <c r="B25" s="8" t="s">
        <v>57</v>
      </c>
      <c r="C25" s="3" t="s">
        <v>25</v>
      </c>
      <c r="D25" s="3"/>
      <c r="E25" s="28">
        <v>5393.2</v>
      </c>
    </row>
    <row r="26" spans="1:7" x14ac:dyDescent="0.25">
      <c r="A26" s="6" t="s">
        <v>38</v>
      </c>
      <c r="B26" s="8" t="s">
        <v>57</v>
      </c>
      <c r="C26" s="3" t="s">
        <v>25</v>
      </c>
      <c r="D26" s="3"/>
      <c r="E26" s="28">
        <v>10886.03</v>
      </c>
    </row>
    <row r="27" spans="1:7" x14ac:dyDescent="0.25">
      <c r="A27" s="6" t="s">
        <v>24</v>
      </c>
      <c r="B27" s="8" t="s">
        <v>57</v>
      </c>
      <c r="C27" s="3" t="s">
        <v>25</v>
      </c>
      <c r="D27" s="3"/>
      <c r="E27" s="7">
        <v>2459.4699999999998</v>
      </c>
    </row>
    <row r="28" spans="1:7" x14ac:dyDescent="0.25">
      <c r="A28" s="29"/>
      <c r="B28" s="8"/>
      <c r="C28" s="3"/>
      <c r="D28" s="3"/>
      <c r="E28" s="7"/>
    </row>
    <row r="29" spans="1:7" s="13" customFormat="1" ht="14.25" x14ac:dyDescent="0.2">
      <c r="A29" s="9" t="s">
        <v>23</v>
      </c>
      <c r="B29" s="10"/>
      <c r="C29" s="11"/>
      <c r="D29" s="19"/>
      <c r="E29" s="12">
        <f>SUM(E21:E28)</f>
        <v>228710.46699999998</v>
      </c>
    </row>
    <row r="30" spans="1:7" ht="34.5" customHeight="1" x14ac:dyDescent="0.25">
      <c r="A30" s="82" t="s">
        <v>70</v>
      </c>
      <c r="B30" s="82"/>
      <c r="C30" s="82"/>
      <c r="D30" s="82"/>
      <c r="E30" s="82"/>
      <c r="F30" s="22"/>
    </row>
    <row r="31" spans="1:7" ht="29.25" customHeight="1" x14ac:dyDescent="0.25">
      <c r="A31" s="75" t="s">
        <v>20</v>
      </c>
      <c r="B31" s="75"/>
      <c r="C31" s="75"/>
      <c r="D31" s="75"/>
      <c r="E31" s="75"/>
    </row>
    <row r="32" spans="1:7" x14ac:dyDescent="0.25">
      <c r="A32" s="75" t="s">
        <v>19</v>
      </c>
      <c r="B32" s="75"/>
      <c r="C32" s="75"/>
      <c r="D32" s="75"/>
      <c r="E32" s="75"/>
    </row>
    <row r="33" spans="1:8" ht="32.25" customHeight="1" x14ac:dyDescent="0.25">
      <c r="A33" s="75" t="s">
        <v>26</v>
      </c>
      <c r="B33" s="75"/>
      <c r="C33" s="75"/>
      <c r="D33" s="75"/>
      <c r="E33" s="75"/>
    </row>
    <row r="34" spans="1:8" x14ac:dyDescent="0.25">
      <c r="A34" s="75" t="s">
        <v>17</v>
      </c>
      <c r="B34" s="75"/>
      <c r="C34" s="75"/>
      <c r="D34" s="75"/>
      <c r="E34" s="75"/>
    </row>
    <row r="35" spans="1:8" x14ac:dyDescent="0.25">
      <c r="A35" s="78" t="s">
        <v>4</v>
      </c>
      <c r="B35" s="78"/>
      <c r="C35" s="78"/>
      <c r="D35" s="78"/>
      <c r="E35" s="78"/>
    </row>
    <row r="36" spans="1:8" x14ac:dyDescent="0.25">
      <c r="A36" s="75" t="s">
        <v>17</v>
      </c>
      <c r="B36" s="75"/>
      <c r="C36" s="75"/>
      <c r="D36" s="75"/>
      <c r="E36" s="75"/>
    </row>
    <row r="37" spans="1:8" x14ac:dyDescent="0.25">
      <c r="A37" s="76" t="s">
        <v>48</v>
      </c>
      <c r="B37" s="76"/>
      <c r="C37" s="76"/>
      <c r="D37" s="76"/>
      <c r="E37" s="4"/>
    </row>
    <row r="38" spans="1:8" x14ac:dyDescent="0.25">
      <c r="B38" s="77" t="s">
        <v>18</v>
      </c>
      <c r="C38" s="77"/>
      <c r="D38" s="77"/>
      <c r="E38" s="5" t="s">
        <v>5</v>
      </c>
    </row>
    <row r="39" spans="1:8" x14ac:dyDescent="0.25">
      <c r="A39" s="34"/>
      <c r="B39" s="34"/>
      <c r="C39" s="34"/>
      <c r="D39" s="20"/>
      <c r="E39" s="34"/>
    </row>
    <row r="40" spans="1:8" x14ac:dyDescent="0.25">
      <c r="A40" s="76" t="s">
        <v>66</v>
      </c>
      <c r="B40" s="76"/>
      <c r="C40" s="76"/>
      <c r="D40" s="76"/>
      <c r="E40" s="4"/>
    </row>
    <row r="41" spans="1:8" x14ac:dyDescent="0.25">
      <c r="B41" s="77" t="s">
        <v>18</v>
      </c>
      <c r="C41" s="77"/>
      <c r="D41" s="77"/>
      <c r="E41" s="5" t="s">
        <v>5</v>
      </c>
    </row>
    <row r="42" spans="1:8" x14ac:dyDescent="0.25">
      <c r="A42" s="2" t="s">
        <v>41</v>
      </c>
    </row>
    <row r="43" spans="1:8" x14ac:dyDescent="0.25">
      <c r="A43" s="13" t="s">
        <v>27</v>
      </c>
    </row>
    <row r="44" spans="1:8" x14ac:dyDescent="0.25">
      <c r="A44" s="2" t="s">
        <v>32</v>
      </c>
      <c r="B44" s="14">
        <f>'2кв'!B50</f>
        <v>-69771.44</v>
      </c>
    </row>
    <row r="45" spans="1:8" ht="31.5" x14ac:dyDescent="0.25">
      <c r="A45" s="23" t="s">
        <v>71</v>
      </c>
      <c r="B45" s="15"/>
      <c r="H45" s="17"/>
    </row>
    <row r="46" spans="1:8" x14ac:dyDescent="0.25">
      <c r="A46" s="2" t="s">
        <v>28</v>
      </c>
      <c r="B46" s="15">
        <v>236696.53</v>
      </c>
      <c r="D46" s="2"/>
    </row>
    <row r="47" spans="1:8" ht="30" x14ac:dyDescent="0.25">
      <c r="A47" s="36" t="s">
        <v>30</v>
      </c>
      <c r="B47" s="15">
        <f>E29</f>
        <v>228710.46699999998</v>
      </c>
      <c r="D47" s="2"/>
    </row>
    <row r="48" spans="1:8" x14ac:dyDescent="0.25">
      <c r="A48" s="16" t="s">
        <v>29</v>
      </c>
      <c r="B48" s="24">
        <f>B44+B46-B47</f>
        <v>-61785.376999999979</v>
      </c>
    </row>
  </sheetData>
  <mergeCells count="29">
    <mergeCell ref="A36:E36"/>
    <mergeCell ref="A37:D37"/>
    <mergeCell ref="B38:D38"/>
    <mergeCell ref="A40:D40"/>
    <mergeCell ref="B41:D41"/>
    <mergeCell ref="A35:E35"/>
    <mergeCell ref="A14:E14"/>
    <mergeCell ref="A15:E15"/>
    <mergeCell ref="A16:E16"/>
    <mergeCell ref="A17:E17"/>
    <mergeCell ref="A18:E18"/>
    <mergeCell ref="A19:E19"/>
    <mergeCell ref="A30:E30"/>
    <mergeCell ref="A31:E31"/>
    <mergeCell ref="A32:E32"/>
    <mergeCell ref="A33:E33"/>
    <mergeCell ref="A34:E3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33" zoomScaleSheetLayoutView="100" workbookViewId="0">
      <selection activeCell="A32" sqref="A32:E32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83" t="s">
        <v>10</v>
      </c>
      <c r="B1" s="83"/>
      <c r="C1" s="83"/>
      <c r="D1" s="83"/>
      <c r="E1" s="83"/>
    </row>
    <row r="2" spans="1:5" ht="40.5" customHeight="1" x14ac:dyDescent="0.25">
      <c r="A2" s="84" t="s">
        <v>11</v>
      </c>
      <c r="B2" s="85"/>
      <c r="C2" s="85"/>
      <c r="D2" s="85"/>
      <c r="E2" s="85"/>
    </row>
    <row r="3" spans="1:5" ht="15" customHeight="1" x14ac:dyDescent="0.25">
      <c r="A3" s="86" t="s">
        <v>96</v>
      </c>
      <c r="B3" s="86"/>
      <c r="C3" s="86"/>
      <c r="D3" s="86"/>
      <c r="E3" s="86"/>
    </row>
    <row r="4" spans="1:5" s="1" customFormat="1" ht="15.75" x14ac:dyDescent="0.25">
      <c r="A4" s="26" t="s">
        <v>12</v>
      </c>
      <c r="B4" s="27"/>
      <c r="C4" s="27"/>
      <c r="D4" s="74"/>
      <c r="E4" s="74" t="s">
        <v>97</v>
      </c>
    </row>
    <row r="5" spans="1:5" ht="15" customHeight="1" x14ac:dyDescent="0.25">
      <c r="A5" s="40"/>
      <c r="B5" s="27"/>
      <c r="C5" s="27"/>
      <c r="D5" s="27"/>
      <c r="E5" s="27"/>
    </row>
    <row r="6" spans="1:5" x14ac:dyDescent="0.25">
      <c r="A6" s="88" t="s">
        <v>39</v>
      </c>
      <c r="B6" s="88"/>
      <c r="C6" s="88"/>
      <c r="D6" s="88"/>
      <c r="E6" s="88"/>
    </row>
    <row r="7" spans="1:5" x14ac:dyDescent="0.25">
      <c r="A7" s="79" t="s">
        <v>0</v>
      </c>
      <c r="B7" s="79"/>
      <c r="C7" s="79"/>
      <c r="D7" s="79"/>
      <c r="E7" s="79"/>
    </row>
    <row r="8" spans="1:5" x14ac:dyDescent="0.25">
      <c r="A8" s="92" t="s">
        <v>98</v>
      </c>
      <c r="B8" s="92"/>
      <c r="C8" s="92"/>
      <c r="D8" s="92"/>
      <c r="E8" s="92"/>
    </row>
    <row r="9" spans="1:5" ht="27.75" customHeight="1" x14ac:dyDescent="0.25">
      <c r="A9" s="90" t="s">
        <v>13</v>
      </c>
      <c r="B9" s="91"/>
      <c r="C9" s="91"/>
      <c r="D9" s="91"/>
      <c r="E9" s="91"/>
    </row>
    <row r="10" spans="1:5" ht="27.75" customHeight="1" x14ac:dyDescent="0.25">
      <c r="A10" s="75" t="s">
        <v>65</v>
      </c>
      <c r="B10" s="75"/>
      <c r="C10" s="75"/>
      <c r="D10" s="75"/>
      <c r="E10" s="75"/>
    </row>
    <row r="11" spans="1:5" x14ac:dyDescent="0.25">
      <c r="A11" s="79" t="s">
        <v>14</v>
      </c>
      <c r="B11" s="80"/>
      <c r="C11" s="80"/>
      <c r="D11" s="80"/>
      <c r="E11" s="80"/>
    </row>
    <row r="12" spans="1:5" x14ac:dyDescent="0.25">
      <c r="A12" s="75" t="s">
        <v>21</v>
      </c>
      <c r="B12" s="75"/>
      <c r="C12" s="75"/>
      <c r="D12" s="75"/>
      <c r="E12" s="75"/>
    </row>
    <row r="13" spans="1:5" x14ac:dyDescent="0.25">
      <c r="A13" s="79" t="s">
        <v>1</v>
      </c>
      <c r="B13" s="80"/>
      <c r="C13" s="80"/>
      <c r="D13" s="80"/>
      <c r="E13" s="80"/>
    </row>
    <row r="14" spans="1:5" x14ac:dyDescent="0.25">
      <c r="A14" s="75" t="s">
        <v>46</v>
      </c>
      <c r="B14" s="75"/>
      <c r="C14" s="75"/>
      <c r="D14" s="75"/>
      <c r="E14" s="75"/>
    </row>
    <row r="15" spans="1:5" ht="15.75" customHeight="1" x14ac:dyDescent="0.25">
      <c r="A15" s="79" t="s">
        <v>15</v>
      </c>
      <c r="B15" s="80"/>
      <c r="C15" s="80"/>
      <c r="D15" s="80"/>
      <c r="E15" s="80"/>
    </row>
    <row r="16" spans="1:5" ht="29.25" customHeight="1" x14ac:dyDescent="0.25">
      <c r="A16" s="75" t="s">
        <v>16</v>
      </c>
      <c r="B16" s="75"/>
      <c r="C16" s="75"/>
      <c r="D16" s="75"/>
      <c r="E16" s="75"/>
    </row>
    <row r="17" spans="1:7" ht="62.25" customHeight="1" x14ac:dyDescent="0.25">
      <c r="A17" s="75" t="s">
        <v>40</v>
      </c>
      <c r="B17" s="75"/>
      <c r="C17" s="75"/>
      <c r="D17" s="75"/>
      <c r="E17" s="75"/>
    </row>
    <row r="18" spans="1:7" ht="32.25" customHeight="1" x14ac:dyDescent="0.25">
      <c r="A18" s="81" t="s">
        <v>31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2">
        <v>3015.7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35</v>
      </c>
      <c r="B21" s="8" t="s">
        <v>33</v>
      </c>
      <c r="C21" s="3" t="s">
        <v>3</v>
      </c>
      <c r="D21" s="3">
        <v>16.309999999999999</v>
      </c>
      <c r="E21" s="7">
        <f>D21*F19*G19</f>
        <v>147558.201</v>
      </c>
    </row>
    <row r="22" spans="1:7" x14ac:dyDescent="0.25">
      <c r="A22" s="6" t="s">
        <v>34</v>
      </c>
      <c r="B22" s="8" t="s">
        <v>22</v>
      </c>
      <c r="C22" s="3" t="s">
        <v>3</v>
      </c>
      <c r="D22" s="3">
        <v>6.06</v>
      </c>
      <c r="E22" s="7">
        <f>D22*F19*G19</f>
        <v>54825.425999999992</v>
      </c>
    </row>
    <row r="23" spans="1:7" x14ac:dyDescent="0.25">
      <c r="A23" s="6" t="s">
        <v>69</v>
      </c>
      <c r="B23" s="8" t="s">
        <v>99</v>
      </c>
      <c r="C23" s="3" t="s">
        <v>25</v>
      </c>
      <c r="D23" s="3"/>
      <c r="E23" s="7">
        <v>0</v>
      </c>
    </row>
    <row r="24" spans="1:7" x14ac:dyDescent="0.25">
      <c r="A24" s="6" t="s">
        <v>36</v>
      </c>
      <c r="B24" s="8" t="s">
        <v>99</v>
      </c>
      <c r="C24" s="3" t="s">
        <v>25</v>
      </c>
      <c r="D24" s="3"/>
      <c r="E24" s="28">
        <v>0</v>
      </c>
    </row>
    <row r="25" spans="1:7" x14ac:dyDescent="0.25">
      <c r="A25" s="6" t="s">
        <v>37</v>
      </c>
      <c r="B25" s="8" t="s">
        <v>99</v>
      </c>
      <c r="C25" s="3" t="s">
        <v>25</v>
      </c>
      <c r="D25" s="3"/>
      <c r="E25" s="28">
        <v>8749.4</v>
      </c>
    </row>
    <row r="26" spans="1:7" x14ac:dyDescent="0.25">
      <c r="A26" s="6" t="s">
        <v>38</v>
      </c>
      <c r="B26" s="8" t="s">
        <v>99</v>
      </c>
      <c r="C26" s="3" t="s">
        <v>25</v>
      </c>
      <c r="D26" s="3"/>
      <c r="E26" s="28">
        <v>0</v>
      </c>
    </row>
    <row r="27" spans="1:7" x14ac:dyDescent="0.25">
      <c r="A27" s="6" t="s">
        <v>24</v>
      </c>
      <c r="B27" s="8" t="s">
        <v>99</v>
      </c>
      <c r="C27" s="3" t="s">
        <v>25</v>
      </c>
      <c r="D27" s="3"/>
      <c r="E27" s="7">
        <v>10245.02</v>
      </c>
    </row>
    <row r="28" spans="1:7" x14ac:dyDescent="0.25">
      <c r="A28" s="6" t="s">
        <v>82</v>
      </c>
      <c r="B28" s="8" t="s">
        <v>99</v>
      </c>
      <c r="C28" s="3" t="s">
        <v>25</v>
      </c>
      <c r="D28" s="3"/>
      <c r="E28" s="28">
        <v>71.209999999999994</v>
      </c>
    </row>
    <row r="29" spans="1:7" ht="30" x14ac:dyDescent="0.25">
      <c r="A29" s="97" t="s">
        <v>108</v>
      </c>
      <c r="B29" s="8" t="s">
        <v>109</v>
      </c>
      <c r="C29" s="3" t="s">
        <v>60</v>
      </c>
      <c r="D29" s="3">
        <v>8</v>
      </c>
      <c r="E29" s="28">
        <f>D29*260.07</f>
        <v>2080.56</v>
      </c>
    </row>
    <row r="30" spans="1:7" x14ac:dyDescent="0.25">
      <c r="A30" s="29"/>
      <c r="B30" s="8"/>
      <c r="C30" s="3"/>
      <c r="D30" s="3"/>
      <c r="E30" s="7"/>
    </row>
    <row r="31" spans="1:7" s="13" customFormat="1" ht="14.25" x14ac:dyDescent="0.2">
      <c r="A31" s="9" t="s">
        <v>23</v>
      </c>
      <c r="B31" s="10"/>
      <c r="C31" s="11"/>
      <c r="D31" s="19"/>
      <c r="E31" s="12">
        <f>SUM(E21:E30)</f>
        <v>223529.81699999995</v>
      </c>
    </row>
    <row r="32" spans="1:7" ht="34.5" customHeight="1" x14ac:dyDescent="0.25">
      <c r="A32" s="82" t="s">
        <v>100</v>
      </c>
      <c r="B32" s="82"/>
      <c r="C32" s="82"/>
      <c r="D32" s="82"/>
      <c r="E32" s="82"/>
      <c r="F32" s="22"/>
    </row>
    <row r="33" spans="1:8" ht="29.25" customHeight="1" x14ac:dyDescent="0.25">
      <c r="A33" s="75" t="s">
        <v>20</v>
      </c>
      <c r="B33" s="75"/>
      <c r="C33" s="75"/>
      <c r="D33" s="75"/>
      <c r="E33" s="75"/>
    </row>
    <row r="34" spans="1:8" x14ac:dyDescent="0.25">
      <c r="A34" s="75" t="s">
        <v>19</v>
      </c>
      <c r="B34" s="75"/>
      <c r="C34" s="75"/>
      <c r="D34" s="75"/>
      <c r="E34" s="75"/>
    </row>
    <row r="35" spans="1:8" ht="32.25" customHeight="1" x14ac:dyDescent="0.25">
      <c r="A35" s="75" t="s">
        <v>26</v>
      </c>
      <c r="B35" s="75"/>
      <c r="C35" s="75"/>
      <c r="D35" s="75"/>
      <c r="E35" s="75"/>
    </row>
    <row r="36" spans="1:8" x14ac:dyDescent="0.25">
      <c r="A36" s="75" t="s">
        <v>17</v>
      </c>
      <c r="B36" s="75"/>
      <c r="C36" s="75"/>
      <c r="D36" s="75"/>
      <c r="E36" s="75"/>
    </row>
    <row r="37" spans="1:8" x14ac:dyDescent="0.25">
      <c r="A37" s="78" t="s">
        <v>4</v>
      </c>
      <c r="B37" s="78"/>
      <c r="C37" s="78"/>
      <c r="D37" s="78"/>
      <c r="E37" s="78"/>
    </row>
    <row r="38" spans="1:8" x14ac:dyDescent="0.25">
      <c r="A38" s="75" t="s">
        <v>17</v>
      </c>
      <c r="B38" s="75"/>
      <c r="C38" s="75"/>
      <c r="D38" s="75"/>
      <c r="E38" s="75"/>
    </row>
    <row r="39" spans="1:8" x14ac:dyDescent="0.25">
      <c r="A39" s="76" t="s">
        <v>48</v>
      </c>
      <c r="B39" s="76"/>
      <c r="C39" s="76"/>
      <c r="D39" s="76"/>
      <c r="E39" s="4"/>
    </row>
    <row r="40" spans="1:8" x14ac:dyDescent="0.25">
      <c r="B40" s="77" t="s">
        <v>18</v>
      </c>
      <c r="C40" s="77"/>
      <c r="D40" s="77"/>
      <c r="E40" s="5" t="s">
        <v>5</v>
      </c>
    </row>
    <row r="41" spans="1:8" x14ac:dyDescent="0.25">
      <c r="A41" s="39"/>
      <c r="B41" s="39"/>
      <c r="C41" s="39"/>
      <c r="D41" s="20"/>
      <c r="E41" s="39"/>
    </row>
    <row r="42" spans="1:8" x14ac:dyDescent="0.25">
      <c r="A42" s="76" t="s">
        <v>66</v>
      </c>
      <c r="B42" s="76"/>
      <c r="C42" s="76"/>
      <c r="D42" s="76"/>
      <c r="E42" s="4"/>
    </row>
    <row r="43" spans="1:8" x14ac:dyDescent="0.25">
      <c r="B43" s="77" t="s">
        <v>18</v>
      </c>
      <c r="C43" s="77"/>
      <c r="D43" s="77"/>
      <c r="E43" s="5" t="s">
        <v>5</v>
      </c>
    </row>
    <row r="44" spans="1:8" x14ac:dyDescent="0.25">
      <c r="A44" s="2" t="s">
        <v>41</v>
      </c>
    </row>
    <row r="45" spans="1:8" x14ac:dyDescent="0.25">
      <c r="A45" s="13" t="s">
        <v>27</v>
      </c>
    </row>
    <row r="46" spans="1:8" x14ac:dyDescent="0.25">
      <c r="A46" s="2" t="s">
        <v>32</v>
      </c>
      <c r="B46" s="14">
        <f>'3кв'!B48</f>
        <v>-61785.376999999979</v>
      </c>
    </row>
    <row r="47" spans="1:8" ht="31.5" x14ac:dyDescent="0.25">
      <c r="A47" s="23" t="s">
        <v>101</v>
      </c>
      <c r="B47" s="15"/>
      <c r="H47" s="17"/>
    </row>
    <row r="48" spans="1:8" x14ac:dyDescent="0.25">
      <c r="A48" s="2" t="s">
        <v>28</v>
      </c>
      <c r="B48" s="15">
        <v>236032.64000000001</v>
      </c>
      <c r="D48" s="2"/>
    </row>
    <row r="49" spans="1:4" ht="30" x14ac:dyDescent="0.25">
      <c r="A49" s="41" t="s">
        <v>30</v>
      </c>
      <c r="B49" s="15">
        <f>E31</f>
        <v>223529.81699999995</v>
      </c>
      <c r="D49" s="2"/>
    </row>
    <row r="50" spans="1:4" x14ac:dyDescent="0.25">
      <c r="A50" s="16" t="s">
        <v>29</v>
      </c>
      <c r="B50" s="24">
        <f>B46+B48-B49</f>
        <v>-49282.553999999916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19:E19"/>
    <mergeCell ref="A32:E32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topLeftCell="A10" zoomScaleSheetLayoutView="100" workbookViewId="0">
      <selection activeCell="C24" sqref="C24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93" t="s">
        <v>72</v>
      </c>
      <c r="B1" s="93"/>
      <c r="C1" s="93"/>
      <c r="D1" s="42"/>
    </row>
    <row r="2" spans="1:4" ht="15.75" x14ac:dyDescent="0.25">
      <c r="A2" s="94" t="s">
        <v>73</v>
      </c>
      <c r="B2" s="94"/>
      <c r="C2" s="94"/>
      <c r="D2" s="43"/>
    </row>
    <row r="3" spans="1:4" ht="15.75" x14ac:dyDescent="0.25">
      <c r="A3" s="94" t="s">
        <v>74</v>
      </c>
      <c r="B3" s="94"/>
      <c r="C3" s="94"/>
      <c r="D3" s="43"/>
    </row>
    <row r="4" spans="1:4" ht="15.75" x14ac:dyDescent="0.25">
      <c r="A4" s="93" t="s">
        <v>102</v>
      </c>
      <c r="B4" s="93"/>
      <c r="C4" s="93"/>
      <c r="D4" s="42"/>
    </row>
    <row r="5" spans="1:4" ht="15.75" x14ac:dyDescent="0.25">
      <c r="A5" s="95"/>
      <c r="B5" s="95"/>
      <c r="C5" s="95"/>
      <c r="D5" s="1"/>
    </row>
    <row r="6" spans="1:4" ht="15.75" x14ac:dyDescent="0.25">
      <c r="A6" s="43"/>
      <c r="B6" s="44" t="s">
        <v>75</v>
      </c>
      <c r="C6" s="45">
        <f>'1кв'!B45</f>
        <v>-39939.160000000003</v>
      </c>
      <c r="D6" s="46"/>
    </row>
    <row r="7" spans="1:4" ht="15.75" x14ac:dyDescent="0.25">
      <c r="A7" s="47" t="s">
        <v>76</v>
      </c>
      <c r="B7" s="44" t="s">
        <v>103</v>
      </c>
      <c r="C7" s="45"/>
      <c r="D7" s="46"/>
    </row>
    <row r="8" spans="1:4" ht="15.75" x14ac:dyDescent="0.25">
      <c r="A8" s="43"/>
      <c r="B8" s="48" t="s">
        <v>77</v>
      </c>
      <c r="C8" s="45"/>
      <c r="D8" s="46"/>
    </row>
    <row r="9" spans="1:4" ht="15.75" x14ac:dyDescent="0.25">
      <c r="A9" s="43"/>
      <c r="B9" s="6" t="s">
        <v>104</v>
      </c>
      <c r="C9" s="45"/>
      <c r="D9" s="46"/>
    </row>
    <row r="10" spans="1:4" ht="15.75" x14ac:dyDescent="0.25">
      <c r="A10" s="43"/>
      <c r="B10" s="6" t="s">
        <v>105</v>
      </c>
      <c r="C10" s="45"/>
      <c r="D10" s="46"/>
    </row>
    <row r="11" spans="1:4" ht="15.75" x14ac:dyDescent="0.25">
      <c r="A11" s="43"/>
      <c r="B11" s="6" t="s">
        <v>106</v>
      </c>
      <c r="C11" s="45"/>
      <c r="D11" s="46"/>
    </row>
    <row r="12" spans="1:4" ht="15.75" x14ac:dyDescent="0.25">
      <c r="B12" s="49" t="s">
        <v>78</v>
      </c>
      <c r="C12" s="50">
        <f>'1кв'!B47+'2кв'!B48+'3кв'!B46+'4кв'!B48</f>
        <v>860911.96</v>
      </c>
      <c r="D12" s="51"/>
    </row>
    <row r="13" spans="1:4" ht="15.75" x14ac:dyDescent="0.25">
      <c r="A13" s="52"/>
      <c r="B13" s="49" t="s">
        <v>79</v>
      </c>
      <c r="C13" s="53">
        <f>SUM(C12:C12)</f>
        <v>860911.96</v>
      </c>
      <c r="D13" s="46"/>
    </row>
    <row r="14" spans="1:4" ht="15.75" x14ac:dyDescent="0.25">
      <c r="A14" s="1"/>
      <c r="B14" s="96"/>
      <c r="C14" s="96"/>
      <c r="D14" s="54"/>
    </row>
    <row r="15" spans="1:4" ht="15.75" x14ac:dyDescent="0.25">
      <c r="A15" s="55" t="s">
        <v>80</v>
      </c>
      <c r="B15" s="56" t="s">
        <v>81</v>
      </c>
      <c r="C15" s="50">
        <f>'1кв'!E21+'2кв'!E21+'3кв'!E21+'4кв'!E21</f>
        <v>558929.83799999999</v>
      </c>
      <c r="D15" s="54"/>
    </row>
    <row r="16" spans="1:4" ht="15.75" x14ac:dyDescent="0.25">
      <c r="A16" s="55"/>
      <c r="B16" s="57" t="s">
        <v>34</v>
      </c>
      <c r="C16" s="50">
        <f>'1кв'!E22+'2кв'!E22+'3кв'!E22+'4кв'!E22</f>
        <v>207721.41599999997</v>
      </c>
      <c r="D16" s="54"/>
    </row>
    <row r="17" spans="1:5" ht="15.75" x14ac:dyDescent="0.25">
      <c r="A17" s="55"/>
      <c r="B17" s="57" t="s">
        <v>69</v>
      </c>
      <c r="C17" s="50">
        <f>'1кв'!E23+'2кв'!E23+'3кв'!E23+'4кв'!E23</f>
        <v>634.67999999999995</v>
      </c>
      <c r="D17" s="54"/>
    </row>
    <row r="18" spans="1:5" ht="15.75" x14ac:dyDescent="0.25">
      <c r="A18" s="55"/>
      <c r="B18" s="6" t="s">
        <v>36</v>
      </c>
      <c r="C18" s="50">
        <f>'1кв'!E24+'2кв'!E24+'3кв'!E24+'4кв'!E24</f>
        <v>6953.46</v>
      </c>
      <c r="D18" s="54"/>
    </row>
    <row r="19" spans="1:5" ht="15.75" x14ac:dyDescent="0.25">
      <c r="A19" s="55"/>
      <c r="B19" s="6" t="s">
        <v>37</v>
      </c>
      <c r="C19" s="50">
        <f>'1кв'!E25+'2кв'!E25+'3кв'!E25+'4кв'!E25</f>
        <v>28910.85</v>
      </c>
      <c r="D19" s="54"/>
    </row>
    <row r="20" spans="1:5" ht="15.75" x14ac:dyDescent="0.25">
      <c r="A20" s="55"/>
      <c r="B20" s="6" t="s">
        <v>38</v>
      </c>
      <c r="C20" s="50">
        <f>'1кв'!E26+'2кв'!E26+'3кв'!E26+'4кв'!E26</f>
        <v>10886.03</v>
      </c>
      <c r="D20" s="54"/>
    </row>
    <row r="21" spans="1:5" ht="15.75" x14ac:dyDescent="0.25">
      <c r="A21" s="1"/>
      <c r="B21" s="6" t="s">
        <v>24</v>
      </c>
      <c r="C21" s="50">
        <f>'1кв'!E27++'2кв'!E27+'3кв'!E27+'4кв'!E27</f>
        <v>26225.89</v>
      </c>
      <c r="D21" s="54"/>
      <c r="E21" s="58"/>
    </row>
    <row r="22" spans="1:5" ht="15.75" x14ac:dyDescent="0.25">
      <c r="A22" s="1"/>
      <c r="B22" s="59" t="s">
        <v>82</v>
      </c>
      <c r="C22" s="50">
        <f>'4кв'!E28</f>
        <v>71.209999999999994</v>
      </c>
      <c r="D22" s="54"/>
      <c r="E22" s="58"/>
    </row>
    <row r="23" spans="1:5" ht="15.75" x14ac:dyDescent="0.25">
      <c r="A23" s="55"/>
      <c r="B23" s="60" t="s">
        <v>110</v>
      </c>
      <c r="C23" s="61">
        <f>'2кв'!E29+'4кв'!E29</f>
        <v>4817.58</v>
      </c>
      <c r="D23" s="54"/>
    </row>
    <row r="24" spans="1:5" ht="15.75" x14ac:dyDescent="0.25">
      <c r="A24" s="55"/>
      <c r="B24" s="62" t="s">
        <v>83</v>
      </c>
      <c r="C24" s="61">
        <f>SUM(C26:C28)</f>
        <v>25104.400000000001</v>
      </c>
      <c r="D24" s="54"/>
    </row>
    <row r="25" spans="1:5" ht="15.75" x14ac:dyDescent="0.25">
      <c r="A25" s="55"/>
      <c r="B25" s="48" t="s">
        <v>77</v>
      </c>
      <c r="C25" s="61"/>
      <c r="D25" s="54"/>
    </row>
    <row r="26" spans="1:5" ht="15.75" x14ac:dyDescent="0.25">
      <c r="A26" s="55"/>
      <c r="B26" s="63" t="s">
        <v>84</v>
      </c>
      <c r="C26" s="64">
        <f>'2кв'!E28</f>
        <v>4488.3999999999996</v>
      </c>
      <c r="D26" s="54"/>
    </row>
    <row r="27" spans="1:5" ht="15.75" x14ac:dyDescent="0.25">
      <c r="A27" s="55"/>
      <c r="B27" s="63" t="s">
        <v>107</v>
      </c>
      <c r="C27" s="64">
        <f>'1кв'!E28</f>
        <v>20616</v>
      </c>
      <c r="D27" s="54"/>
    </row>
    <row r="28" spans="1:5" ht="15.75" x14ac:dyDescent="0.25">
      <c r="A28" s="55"/>
      <c r="B28" s="63"/>
      <c r="C28" s="64"/>
      <c r="D28" s="54"/>
    </row>
    <row r="29" spans="1:5" ht="15.75" x14ac:dyDescent="0.25">
      <c r="A29" s="1"/>
      <c r="B29" s="65" t="s">
        <v>85</v>
      </c>
      <c r="C29" s="66">
        <f>SUM(C15:C24)</f>
        <v>870255.35399999993</v>
      </c>
      <c r="D29" s="54"/>
      <c r="E29" s="58"/>
    </row>
    <row r="30" spans="1:5" ht="15.75" x14ac:dyDescent="0.25">
      <c r="A30" s="1"/>
      <c r="B30" s="67" t="s">
        <v>86</v>
      </c>
      <c r="C30" s="68">
        <f>C6+C13-C29</f>
        <v>-49282.554000000004</v>
      </c>
      <c r="D30" s="54">
        <f>'4кв'!B50-отчет!C30</f>
        <v>8.7311491370201111E-11</v>
      </c>
    </row>
    <row r="31" spans="1:5" ht="15.75" x14ac:dyDescent="0.25">
      <c r="A31" s="1"/>
      <c r="B31" s="47"/>
      <c r="C31" s="47"/>
      <c r="D31" s="54"/>
    </row>
    <row r="32" spans="1:5" ht="15.75" x14ac:dyDescent="0.25">
      <c r="A32" s="1"/>
      <c r="B32" s="69" t="s">
        <v>87</v>
      </c>
      <c r="C32" s="69"/>
      <c r="D32" s="54"/>
    </row>
    <row r="33" spans="1:4" ht="15.75" x14ac:dyDescent="0.25">
      <c r="A33" s="1"/>
      <c r="B33" s="69" t="s">
        <v>88</v>
      </c>
      <c r="C33" s="70">
        <v>81579.11</v>
      </c>
      <c r="D33" s="54"/>
    </row>
    <row r="34" spans="1:4" ht="15.75" x14ac:dyDescent="0.25">
      <c r="A34" s="1"/>
      <c r="B34" s="71" t="s">
        <v>89</v>
      </c>
      <c r="C34" s="72">
        <v>99617.08</v>
      </c>
      <c r="D34" s="54"/>
    </row>
    <row r="35" spans="1:4" ht="15.75" x14ac:dyDescent="0.25">
      <c r="A35" s="1"/>
      <c r="B35" s="69" t="s">
        <v>90</v>
      </c>
      <c r="C35" s="73">
        <f>C34-C33</f>
        <v>18037.97</v>
      </c>
      <c r="D35" s="54"/>
    </row>
    <row r="36" spans="1:4" ht="15.75" x14ac:dyDescent="0.25">
      <c r="A36" s="1"/>
      <c r="B36" s="47"/>
      <c r="C36" s="47"/>
      <c r="D36" s="54"/>
    </row>
    <row r="37" spans="1:4" ht="15.75" x14ac:dyDescent="0.25">
      <c r="A37" s="1"/>
      <c r="B37" s="47"/>
      <c r="C37" s="47"/>
      <c r="D37" s="54"/>
    </row>
    <row r="38" spans="1:4" ht="15.75" x14ac:dyDescent="0.25">
      <c r="A38" s="1"/>
      <c r="B38" s="47"/>
      <c r="C38" s="47"/>
      <c r="D38" s="54"/>
    </row>
    <row r="39" spans="1:4" ht="15.75" x14ac:dyDescent="0.25">
      <c r="A39" s="1" t="s">
        <v>91</v>
      </c>
      <c r="B39" s="47" t="s">
        <v>92</v>
      </c>
      <c r="C39" s="47"/>
      <c r="D39" s="54"/>
    </row>
    <row r="40" spans="1:4" ht="15.75" x14ac:dyDescent="0.25">
      <c r="A40" s="1"/>
      <c r="B40" s="47" t="s">
        <v>93</v>
      </c>
      <c r="C40" s="47"/>
      <c r="D40" s="54"/>
    </row>
    <row r="41" spans="1:4" ht="15.75" x14ac:dyDescent="0.25">
      <c r="A41" s="1"/>
      <c r="B41" s="47" t="s">
        <v>94</v>
      </c>
      <c r="C41" s="47"/>
      <c r="D41" s="54"/>
    </row>
    <row r="42" spans="1:4" ht="15.75" x14ac:dyDescent="0.25">
      <c r="A42" s="1"/>
      <c r="B42" s="47"/>
      <c r="C42" s="47"/>
      <c r="D42" s="54"/>
    </row>
    <row r="43" spans="1:4" ht="15.75" x14ac:dyDescent="0.25">
      <c r="A43" s="1"/>
      <c r="B43" s="47"/>
      <c r="C43" s="47"/>
      <c r="D43" s="54"/>
    </row>
    <row r="44" spans="1:4" ht="15.75" x14ac:dyDescent="0.25">
      <c r="A44" s="1"/>
      <c r="B44" s="47" t="s">
        <v>95</v>
      </c>
      <c r="C44" s="47"/>
      <c r="D44" s="54"/>
    </row>
    <row r="45" spans="1:4" ht="15.75" x14ac:dyDescent="0.25">
      <c r="A45" s="1"/>
      <c r="B45" s="47"/>
      <c r="C45" s="47"/>
      <c r="D45" s="54"/>
    </row>
    <row r="46" spans="1:4" ht="15.75" x14ac:dyDescent="0.25">
      <c r="A46" s="1"/>
      <c r="B46" s="47"/>
      <c r="C46" s="47"/>
      <c r="D46" s="54"/>
    </row>
  </sheetData>
  <mergeCells count="6">
    <mergeCell ref="B14:C1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2024-02-15T12:12:50Z</dcterms:modified>
</cp:coreProperties>
</file>